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ams\Documents\Hammond Institute\Hammond Institute Website\Economic Education Center\Get Money Smart\2024\"/>
    </mc:Choice>
  </mc:AlternateContent>
  <xr:revisionPtr revIDLastSave="0" documentId="8_{37981C1C-80AB-4649-9C92-AC35D006CF0E}" xr6:coauthVersionLast="47" xr6:coauthVersionMax="47" xr10:uidLastSave="{00000000-0000-0000-0000-000000000000}"/>
  <bookViews>
    <workbookView xWindow="-120" yWindow="-120" windowWidth="29040" windowHeight="15840" xr2:uid="{78977C94-6359-4A53-84E6-C4AC5BF5A0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K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13" i="1"/>
  <c r="K14" i="1" s="1"/>
  <c r="H15" i="1" s="1"/>
  <c r="K15" i="1" s="1"/>
  <c r="H16" i="1" s="1"/>
  <c r="K16" i="1" s="1"/>
  <c r="H17" i="1" s="1"/>
  <c r="K17" i="1" s="1"/>
  <c r="H18" i="1" s="1"/>
  <c r="K18" i="1" s="1"/>
  <c r="H19" i="1" s="1"/>
  <c r="K19" i="1" s="1"/>
  <c r="H20" i="1" s="1"/>
  <c r="K20" i="1" s="1"/>
  <c r="H21" i="1" s="1"/>
  <c r="K21" i="1" s="1"/>
  <c r="H22" i="1" s="1"/>
  <c r="K22" i="1" s="1"/>
  <c r="H23" i="1" s="1"/>
  <c r="K23" i="1" s="1"/>
  <c r="H24" i="1" s="1"/>
  <c r="K24" i="1" s="1"/>
  <c r="H25" i="1" s="1"/>
  <c r="K25" i="1" s="1"/>
  <c r="H26" i="1" s="1"/>
  <c r="K26" i="1" s="1"/>
  <c r="H27" i="1" s="1"/>
  <c r="K27" i="1" s="1"/>
  <c r="H28" i="1" s="1"/>
  <c r="K28" i="1" s="1"/>
  <c r="H29" i="1" s="1"/>
  <c r="K29" i="1" s="1"/>
  <c r="H30" i="1" s="1"/>
  <c r="K30" i="1" s="1"/>
  <c r="H31" i="1" s="1"/>
  <c r="K31" i="1" s="1"/>
  <c r="H32" i="1" s="1"/>
  <c r="K32" i="1" s="1"/>
  <c r="H33" i="1" s="1"/>
  <c r="K33" i="1" s="1"/>
  <c r="H34" i="1" s="1"/>
  <c r="K34" i="1" s="1"/>
  <c r="H35" i="1" s="1"/>
  <c r="K35" i="1" s="1"/>
  <c r="H36" i="1" s="1"/>
  <c r="K36" i="1" s="1"/>
  <c r="H37" i="1" s="1"/>
  <c r="K37" i="1" s="1"/>
  <c r="H38" i="1" s="1"/>
  <c r="K38" i="1" s="1"/>
  <c r="H39" i="1" s="1"/>
  <c r="K39" i="1" s="1"/>
  <c r="H40" i="1" s="1"/>
  <c r="K40" i="1" s="1"/>
  <c r="H41" i="1" s="1"/>
  <c r="K41" i="1" s="1"/>
  <c r="H42" i="1" s="1"/>
  <c r="K42" i="1" s="1"/>
  <c r="H43" i="1" s="1"/>
  <c r="K43" i="1" s="1"/>
  <c r="H44" i="1" s="1"/>
  <c r="K44" i="1" s="1"/>
  <c r="H45" i="1" s="1"/>
  <c r="K45" i="1" s="1"/>
  <c r="H46" i="1" s="1"/>
  <c r="K46" i="1" s="1"/>
  <c r="H47" i="1" s="1"/>
  <c r="K47" i="1" s="1"/>
  <c r="H48" i="1" s="1"/>
  <c r="K48" i="1" s="1"/>
  <c r="H49" i="1" s="1"/>
  <c r="K49" i="1" s="1"/>
  <c r="H50" i="1" s="1"/>
  <c r="K50" i="1" s="1"/>
  <c r="H51" i="1" s="1"/>
  <c r="K51" i="1" s="1"/>
  <c r="H52" i="1" s="1"/>
  <c r="K52" i="1" s="1"/>
  <c r="H53" i="1" s="1"/>
  <c r="K53" i="1" s="1"/>
  <c r="H54" i="1" s="1"/>
  <c r="K54" i="1" s="1"/>
  <c r="H55" i="1" s="1"/>
  <c r="K55" i="1" s="1"/>
  <c r="H56" i="1" s="1"/>
  <c r="K56" i="1" s="1"/>
  <c r="D27" i="1"/>
  <c r="D28" i="1"/>
  <c r="D29" i="1"/>
  <c r="E15" i="1"/>
  <c r="E24" i="1"/>
  <c r="C24" i="1"/>
  <c r="C31" i="1"/>
  <c r="C4" i="1"/>
  <c r="C5" i="1" s="1"/>
  <c r="G5" i="1" s="1"/>
  <c r="H5" i="1" s="1"/>
  <c r="D24" i="1" l="1"/>
  <c r="G6" i="1"/>
  <c r="G4" i="1"/>
  <c r="C26" i="1" l="1"/>
  <c r="H6" i="1"/>
  <c r="D31" i="1"/>
  <c r="C7" i="1"/>
  <c r="H4" i="1"/>
  <c r="C17" i="1"/>
  <c r="C33" i="1" s="1"/>
  <c r="D17" i="1" l="1"/>
  <c r="E17" i="1"/>
</calcChain>
</file>

<file path=xl/sharedStrings.xml><?xml version="1.0" encoding="utf-8"?>
<sst xmlns="http://schemas.openxmlformats.org/spreadsheetml/2006/main" count="34" uniqueCount="32">
  <si>
    <t>Rent</t>
  </si>
  <si>
    <t>Cell phone</t>
  </si>
  <si>
    <t>Internet</t>
  </si>
  <si>
    <t>Groceries</t>
  </si>
  <si>
    <t>Student loans</t>
  </si>
  <si>
    <t>Car loan</t>
  </si>
  <si>
    <t>Annual Salary</t>
  </si>
  <si>
    <t>Take home pay (after tax and insurance)</t>
  </si>
  <si>
    <t>Take home pay per month</t>
  </si>
  <si>
    <t>Needs</t>
  </si>
  <si>
    <t>Wants</t>
  </si>
  <si>
    <t>Savings/debt payments</t>
  </si>
  <si>
    <t>Gas (for car)</t>
  </si>
  <si>
    <t>50/30/20 Rule (Goals)</t>
  </si>
  <si>
    <t>Expenses (Needs)</t>
  </si>
  <si>
    <t>Income</t>
  </si>
  <si>
    <t xml:space="preserve">http://www.youcandealwithit.com/calculators/debt-repayment-calculator </t>
  </si>
  <si>
    <t>over budget</t>
  </si>
  <si>
    <t>Gym membership</t>
  </si>
  <si>
    <t>Cable (Netflix, HBO Max, etc.)</t>
  </si>
  <si>
    <t>Entertainment (shopping, dining out, etc.)</t>
  </si>
  <si>
    <t>under budget</t>
  </si>
  <si>
    <t>Savings/Debt payments</t>
  </si>
  <si>
    <t>Savings</t>
  </si>
  <si>
    <t>Retirement</t>
  </si>
  <si>
    <t>meets budget</t>
  </si>
  <si>
    <t>Net income (loss)</t>
  </si>
  <si>
    <t>Total Needs</t>
  </si>
  <si>
    <t>Total Wants</t>
  </si>
  <si>
    <t>Total Savings/Debt payments</t>
  </si>
  <si>
    <t>Car insurance</t>
  </si>
  <si>
    <t>Additional debt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</si>
</sst>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3" fillId="0" borderId="0" xfId="3"/>
    <xf numFmtId="164" fontId="2" fillId="0" borderId="0" xfId="1" applyNumberFormat="1" applyFont="1"/>
    <xf numFmtId="43" fontId="0" fillId="0" borderId="0" xfId="1" applyFont="1"/>
    <xf numFmtId="0" fontId="0" fillId="2" borderId="0" xfId="0" applyFill="1"/>
    <xf numFmtId="165" fontId="0" fillId="0" borderId="0" xfId="0" applyNumberFormat="1"/>
    <xf numFmtId="9" fontId="0" fillId="0" borderId="4" xfId="2" applyFont="1" applyBorder="1"/>
    <xf numFmtId="165" fontId="0" fillId="0" borderId="8" xfId="0" applyNumberFormat="1" applyBorder="1"/>
    <xf numFmtId="9" fontId="0" fillId="0" borderId="6" xfId="2" applyFont="1" applyBorder="1"/>
    <xf numFmtId="164" fontId="2" fillId="2" borderId="0" xfId="1" applyNumberFormat="1" applyFont="1" applyFill="1"/>
    <xf numFmtId="164" fontId="0" fillId="2" borderId="0" xfId="1" applyNumberFormat="1" applyFont="1" applyFill="1"/>
    <xf numFmtId="9" fontId="0" fillId="2" borderId="0" xfId="2" applyFont="1" applyFill="1"/>
    <xf numFmtId="164" fontId="0" fillId="2" borderId="0" xfId="0" applyNumberFormat="1" applyFill="1"/>
    <xf numFmtId="164" fontId="2" fillId="0" borderId="0" xfId="0" applyNumberFormat="1" applyFont="1"/>
    <xf numFmtId="164" fontId="0" fillId="3" borderId="0" xfId="1" applyNumberFormat="1" applyFont="1" applyFill="1"/>
    <xf numFmtId="164" fontId="0" fillId="0" borderId="0" xfId="0" applyNumberFormat="1"/>
    <xf numFmtId="9" fontId="0" fillId="0" borderId="0" xfId="2" applyFon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oucandealwithit.com/calculators/debt-repayment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0846-E6CE-4605-ABA2-FF196EE2B375}">
  <dimension ref="B1:L56"/>
  <sheetViews>
    <sheetView tabSelected="1" zoomScale="110" zoomScaleNormal="110" workbookViewId="0">
      <selection activeCell="D17" sqref="D17"/>
    </sheetView>
  </sheetViews>
  <sheetFormatPr defaultRowHeight="15" x14ac:dyDescent="0.25"/>
  <cols>
    <col min="2" max="2" width="39.140625" bestFit="1" customWidth="1"/>
    <col min="3" max="3" width="10.5703125" bestFit="1" customWidth="1"/>
    <col min="5" max="5" width="11" bestFit="1" customWidth="1"/>
    <col min="6" max="6" width="22.85546875" customWidth="1"/>
    <col min="8" max="8" width="12.7109375" bestFit="1" customWidth="1"/>
    <col min="9" max="10" width="9.5703125" bestFit="1" customWidth="1"/>
    <col min="11" max="11" width="13.28515625" bestFit="1" customWidth="1"/>
    <col min="12" max="12" width="10.5703125" bestFit="1" customWidth="1"/>
  </cols>
  <sheetData>
    <row r="1" spans="2:12" ht="15.75" thickBot="1" x14ac:dyDescent="0.3"/>
    <row r="2" spans="2:12" x14ac:dyDescent="0.25">
      <c r="B2" s="5" t="s">
        <v>15</v>
      </c>
      <c r="F2" s="23" t="s">
        <v>13</v>
      </c>
      <c r="G2" s="24"/>
      <c r="H2" s="25"/>
    </row>
    <row r="3" spans="2:12" x14ac:dyDescent="0.25">
      <c r="B3" t="s">
        <v>6</v>
      </c>
      <c r="C3" s="1">
        <v>60000</v>
      </c>
      <c r="F3" s="2"/>
      <c r="H3" s="3"/>
    </row>
    <row r="4" spans="2:12" x14ac:dyDescent="0.25">
      <c r="B4" t="s">
        <v>7</v>
      </c>
      <c r="C4" s="1">
        <f>C3*0.8</f>
        <v>48000</v>
      </c>
      <c r="F4" s="2" t="s">
        <v>9</v>
      </c>
      <c r="G4" s="10">
        <f>C5*0.5</f>
        <v>2000</v>
      </c>
      <c r="H4" s="11">
        <f>G4/$C$5</f>
        <v>0.5</v>
      </c>
    </row>
    <row r="5" spans="2:12" x14ac:dyDescent="0.25">
      <c r="B5" t="s">
        <v>8</v>
      </c>
      <c r="C5" s="7">
        <f>C4/12</f>
        <v>4000</v>
      </c>
      <c r="F5" s="2" t="s">
        <v>10</v>
      </c>
      <c r="G5" s="10">
        <f>C5*0.3</f>
        <v>1200</v>
      </c>
      <c r="H5" s="11">
        <f t="shared" ref="H5:H6" si="0">G5/$C$5</f>
        <v>0.3</v>
      </c>
    </row>
    <row r="6" spans="2:12" ht="15.75" thickBot="1" x14ac:dyDescent="0.3">
      <c r="C6" s="1"/>
      <c r="F6" s="4" t="s">
        <v>11</v>
      </c>
      <c r="G6" s="12">
        <f>C5*0.2</f>
        <v>800</v>
      </c>
      <c r="H6" s="13">
        <f t="shared" si="0"/>
        <v>0.2</v>
      </c>
    </row>
    <row r="7" spans="2:12" x14ac:dyDescent="0.25">
      <c r="B7" s="5" t="s">
        <v>14</v>
      </c>
      <c r="C7" s="7">
        <f>G4</f>
        <v>2000</v>
      </c>
    </row>
    <row r="8" spans="2:12" x14ac:dyDescent="0.25">
      <c r="B8" t="s">
        <v>0</v>
      </c>
      <c r="C8" s="19">
        <v>1200</v>
      </c>
    </row>
    <row r="9" spans="2:12" x14ac:dyDescent="0.25">
      <c r="B9" t="s">
        <v>1</v>
      </c>
      <c r="C9" s="19">
        <v>120</v>
      </c>
      <c r="F9" s="6" t="s">
        <v>16</v>
      </c>
    </row>
    <row r="10" spans="2:12" x14ac:dyDescent="0.25">
      <c r="B10" t="s">
        <v>2</v>
      </c>
      <c r="C10" s="1">
        <v>60</v>
      </c>
    </row>
    <row r="11" spans="2:12" x14ac:dyDescent="0.25">
      <c r="B11" t="s">
        <v>3</v>
      </c>
      <c r="C11" s="1">
        <v>400</v>
      </c>
    </row>
    <row r="12" spans="2:12" x14ac:dyDescent="0.25">
      <c r="B12" t="s">
        <v>4</v>
      </c>
      <c r="C12" s="1">
        <v>300</v>
      </c>
      <c r="D12">
        <v>100</v>
      </c>
      <c r="H12" s="26" t="s">
        <v>24</v>
      </c>
      <c r="I12" s="26"/>
      <c r="J12" s="26"/>
      <c r="K12" s="26"/>
      <c r="L12" s="26"/>
    </row>
    <row r="13" spans="2:12" x14ac:dyDescent="0.25">
      <c r="B13" t="s">
        <v>5</v>
      </c>
      <c r="C13" s="1">
        <v>250</v>
      </c>
      <c r="D13">
        <v>100</v>
      </c>
      <c r="G13">
        <v>22</v>
      </c>
      <c r="H13" s="9">
        <v>0</v>
      </c>
      <c r="I13" s="1">
        <f>600*12</f>
        <v>7200</v>
      </c>
      <c r="J13" s="21">
        <v>1.07</v>
      </c>
      <c r="K13" s="8">
        <f>(H13+I13)*J13</f>
        <v>7704</v>
      </c>
      <c r="L13" s="1"/>
    </row>
    <row r="14" spans="2:12" x14ac:dyDescent="0.25">
      <c r="B14" t="s">
        <v>12</v>
      </c>
      <c r="C14" s="1">
        <v>200</v>
      </c>
      <c r="G14">
        <v>23</v>
      </c>
      <c r="H14" s="22">
        <f>K13</f>
        <v>7704</v>
      </c>
      <c r="I14" s="1">
        <f t="shared" ref="I14:I56" si="1">600*12</f>
        <v>7200</v>
      </c>
      <c r="J14" s="21">
        <v>1.07</v>
      </c>
      <c r="K14" s="8">
        <f t="shared" ref="K14:K56" si="2">(H14+I14)*J14</f>
        <v>15947.28</v>
      </c>
      <c r="L14" s="1"/>
    </row>
    <row r="15" spans="2:12" x14ac:dyDescent="0.25">
      <c r="B15" t="s">
        <v>30</v>
      </c>
      <c r="C15" s="1">
        <v>120</v>
      </c>
      <c r="E15" s="20">
        <f>C17*6</f>
        <v>15900</v>
      </c>
      <c r="G15">
        <v>24</v>
      </c>
      <c r="H15" s="22">
        <f t="shared" ref="H15:H56" si="3">K14</f>
        <v>15947.28</v>
      </c>
      <c r="I15" s="1">
        <f t="shared" si="1"/>
        <v>7200</v>
      </c>
      <c r="J15" s="21">
        <v>1.07</v>
      </c>
      <c r="K15" s="8">
        <f t="shared" si="2"/>
        <v>24767.589599999999</v>
      </c>
      <c r="L15" s="1"/>
    </row>
    <row r="16" spans="2:12" x14ac:dyDescent="0.25">
      <c r="C16" s="1"/>
      <c r="G16">
        <v>25</v>
      </c>
      <c r="H16" s="22">
        <f t="shared" si="3"/>
        <v>24767.589599999999</v>
      </c>
      <c r="I16" s="1">
        <f t="shared" si="1"/>
        <v>7200</v>
      </c>
      <c r="J16" s="21">
        <v>1.07</v>
      </c>
      <c r="K16" s="8">
        <f t="shared" si="2"/>
        <v>34205.320872000004</v>
      </c>
      <c r="L16" s="1"/>
    </row>
    <row r="17" spans="2:12" x14ac:dyDescent="0.25">
      <c r="B17" s="9" t="s">
        <v>27</v>
      </c>
      <c r="C17" s="15">
        <f>SUM(C8:C16)</f>
        <v>2650</v>
      </c>
      <c r="D17" s="16">
        <f>C17/C5</f>
        <v>0.66249999999999998</v>
      </c>
      <c r="E17" s="15">
        <f>C17-G4</f>
        <v>650</v>
      </c>
      <c r="F17" s="9" t="s">
        <v>17</v>
      </c>
      <c r="G17">
        <v>26</v>
      </c>
      <c r="H17" s="22">
        <f t="shared" si="3"/>
        <v>34205.320872000004</v>
      </c>
      <c r="I17" s="1">
        <f t="shared" si="1"/>
        <v>7200</v>
      </c>
      <c r="J17" s="21">
        <v>1.07</v>
      </c>
      <c r="K17" s="8">
        <f t="shared" si="2"/>
        <v>44303.693333040006</v>
      </c>
      <c r="L17" s="1"/>
    </row>
    <row r="18" spans="2:12" x14ac:dyDescent="0.25">
      <c r="G18">
        <v>27</v>
      </c>
      <c r="H18" s="22">
        <f t="shared" si="3"/>
        <v>44303.693333040006</v>
      </c>
      <c r="I18" s="1">
        <f t="shared" si="1"/>
        <v>7200</v>
      </c>
      <c r="J18" s="21">
        <v>1.07</v>
      </c>
      <c r="K18" s="8">
        <f t="shared" si="2"/>
        <v>55108.951866352807</v>
      </c>
      <c r="L18" s="1"/>
    </row>
    <row r="19" spans="2:12" x14ac:dyDescent="0.25">
      <c r="B19" s="5" t="s">
        <v>10</v>
      </c>
      <c r="C19" s="7">
        <v>1200</v>
      </c>
      <c r="G19">
        <v>28</v>
      </c>
      <c r="H19" s="22">
        <f t="shared" si="3"/>
        <v>55108.951866352807</v>
      </c>
      <c r="I19" s="1">
        <f t="shared" si="1"/>
        <v>7200</v>
      </c>
      <c r="J19" s="21">
        <v>1.07</v>
      </c>
      <c r="K19" s="8">
        <f t="shared" si="2"/>
        <v>66670.578496997507</v>
      </c>
      <c r="L19" s="1"/>
    </row>
    <row r="20" spans="2:12" x14ac:dyDescent="0.25">
      <c r="B20" t="s">
        <v>18</v>
      </c>
      <c r="C20" s="1">
        <v>50</v>
      </c>
      <c r="G20">
        <v>29</v>
      </c>
      <c r="H20" s="22">
        <f t="shared" si="3"/>
        <v>66670.578496997507</v>
      </c>
      <c r="I20" s="1">
        <f t="shared" si="1"/>
        <v>7200</v>
      </c>
      <c r="J20" s="21">
        <v>1.07</v>
      </c>
      <c r="K20" s="8">
        <f t="shared" si="2"/>
        <v>79041.518991787336</v>
      </c>
      <c r="L20" s="1"/>
    </row>
    <row r="21" spans="2:12" x14ac:dyDescent="0.25">
      <c r="B21" t="s">
        <v>20</v>
      </c>
      <c r="C21" s="1">
        <v>400</v>
      </c>
      <c r="G21">
        <v>30</v>
      </c>
      <c r="H21" s="22">
        <f t="shared" si="3"/>
        <v>79041.518991787336</v>
      </c>
      <c r="I21" s="1">
        <f t="shared" si="1"/>
        <v>7200</v>
      </c>
      <c r="J21" s="21">
        <v>1.07</v>
      </c>
      <c r="K21" s="8">
        <f t="shared" si="2"/>
        <v>92278.42532121246</v>
      </c>
      <c r="L21" s="1"/>
    </row>
    <row r="22" spans="2:12" x14ac:dyDescent="0.25">
      <c r="B22" t="s">
        <v>19</v>
      </c>
      <c r="C22" s="1">
        <v>100</v>
      </c>
      <c r="G22">
        <v>31</v>
      </c>
      <c r="H22" s="22">
        <f t="shared" si="3"/>
        <v>92278.42532121246</v>
      </c>
      <c r="I22" s="1">
        <f t="shared" si="1"/>
        <v>7200</v>
      </c>
      <c r="J22" s="21">
        <v>1.07</v>
      </c>
      <c r="K22" s="8">
        <f t="shared" si="2"/>
        <v>106441.91509369735</v>
      </c>
      <c r="L22" s="1"/>
    </row>
    <row r="23" spans="2:12" x14ac:dyDescent="0.25">
      <c r="G23">
        <v>32</v>
      </c>
      <c r="H23" s="22">
        <f t="shared" si="3"/>
        <v>106441.91509369735</v>
      </c>
      <c r="I23" s="1">
        <f t="shared" si="1"/>
        <v>7200</v>
      </c>
      <c r="J23" s="21">
        <v>1.07</v>
      </c>
      <c r="K23" s="8">
        <f t="shared" si="2"/>
        <v>121596.84915025617</v>
      </c>
      <c r="L23" s="1"/>
    </row>
    <row r="24" spans="2:12" x14ac:dyDescent="0.25">
      <c r="B24" s="9" t="s">
        <v>28</v>
      </c>
      <c r="C24" s="17">
        <f>SUM(C20:C22)</f>
        <v>550</v>
      </c>
      <c r="D24" s="16">
        <f>C24/C5</f>
        <v>0.13750000000000001</v>
      </c>
      <c r="E24" s="15">
        <f>G5-C24</f>
        <v>650</v>
      </c>
      <c r="F24" s="9" t="s">
        <v>21</v>
      </c>
      <c r="G24">
        <v>33</v>
      </c>
      <c r="H24" s="22">
        <f t="shared" si="3"/>
        <v>121596.84915025617</v>
      </c>
      <c r="I24" s="1">
        <f t="shared" si="1"/>
        <v>7200</v>
      </c>
      <c r="J24" s="21">
        <v>1.07</v>
      </c>
      <c r="K24" s="8">
        <f t="shared" si="2"/>
        <v>137812.62859077411</v>
      </c>
      <c r="L24" s="1"/>
    </row>
    <row r="25" spans="2:12" x14ac:dyDescent="0.25">
      <c r="G25">
        <v>34</v>
      </c>
      <c r="H25" s="22">
        <f t="shared" si="3"/>
        <v>137812.62859077411</v>
      </c>
      <c r="I25" s="1">
        <f t="shared" si="1"/>
        <v>7200</v>
      </c>
      <c r="J25" s="21">
        <v>1.07</v>
      </c>
      <c r="K25" s="8">
        <f t="shared" si="2"/>
        <v>155163.5125921283</v>
      </c>
      <c r="L25" s="1"/>
    </row>
    <row r="26" spans="2:12" x14ac:dyDescent="0.25">
      <c r="B26" s="5" t="s">
        <v>22</v>
      </c>
      <c r="C26" s="7">
        <f>G6</f>
        <v>800</v>
      </c>
      <c r="G26">
        <v>35</v>
      </c>
      <c r="H26" s="22">
        <f t="shared" si="3"/>
        <v>155163.5125921283</v>
      </c>
      <c r="I26" s="1">
        <f t="shared" si="1"/>
        <v>7200</v>
      </c>
      <c r="J26" s="21">
        <v>1.07</v>
      </c>
      <c r="K26" s="8">
        <f t="shared" si="2"/>
        <v>173728.95847357728</v>
      </c>
      <c r="L26" s="1"/>
    </row>
    <row r="27" spans="2:12" x14ac:dyDescent="0.25">
      <c r="B27" t="s">
        <v>23</v>
      </c>
      <c r="D27" s="22">
        <f t="shared" ref="D27:D28" si="4">C27/$C$5</f>
        <v>0</v>
      </c>
      <c r="G27">
        <v>36</v>
      </c>
      <c r="H27" s="22">
        <f t="shared" si="3"/>
        <v>173728.95847357728</v>
      </c>
      <c r="I27" s="1">
        <f t="shared" si="1"/>
        <v>7200</v>
      </c>
      <c r="J27" s="21">
        <v>1.07</v>
      </c>
      <c r="K27" s="8">
        <f t="shared" si="2"/>
        <v>193593.9855667277</v>
      </c>
      <c r="L27" s="1"/>
    </row>
    <row r="28" spans="2:12" x14ac:dyDescent="0.25">
      <c r="B28" t="s">
        <v>24</v>
      </c>
      <c r="C28">
        <v>600</v>
      </c>
      <c r="D28" s="22">
        <f t="shared" si="4"/>
        <v>0.15</v>
      </c>
      <c r="G28">
        <v>37</v>
      </c>
      <c r="H28" s="22">
        <f t="shared" si="3"/>
        <v>193593.9855667277</v>
      </c>
      <c r="I28" s="1">
        <f t="shared" si="1"/>
        <v>7200</v>
      </c>
      <c r="J28" s="21">
        <v>1.07</v>
      </c>
      <c r="K28" s="8">
        <f t="shared" si="2"/>
        <v>214849.56455639866</v>
      </c>
      <c r="L28" s="1"/>
    </row>
    <row r="29" spans="2:12" x14ac:dyDescent="0.25">
      <c r="B29" t="s">
        <v>31</v>
      </c>
      <c r="C29">
        <v>200</v>
      </c>
      <c r="D29" s="22">
        <f>C29/$C$5</f>
        <v>0.05</v>
      </c>
      <c r="G29">
        <v>38</v>
      </c>
      <c r="H29" s="22">
        <f t="shared" si="3"/>
        <v>214849.56455639866</v>
      </c>
      <c r="I29" s="1">
        <f t="shared" si="1"/>
        <v>7200</v>
      </c>
      <c r="J29" s="21">
        <v>1.07</v>
      </c>
      <c r="K29" s="8">
        <f t="shared" si="2"/>
        <v>237593.03407534657</v>
      </c>
      <c r="L29" s="1"/>
    </row>
    <row r="30" spans="2:12" x14ac:dyDescent="0.25">
      <c r="G30">
        <v>39</v>
      </c>
      <c r="H30" s="22">
        <f t="shared" si="3"/>
        <v>237593.03407534657</v>
      </c>
      <c r="I30" s="1">
        <f t="shared" si="1"/>
        <v>7200</v>
      </c>
      <c r="J30" s="21">
        <v>1.07</v>
      </c>
      <c r="K30" s="8">
        <f t="shared" si="2"/>
        <v>261928.54646062086</v>
      </c>
      <c r="L30" s="1"/>
    </row>
    <row r="31" spans="2:12" x14ac:dyDescent="0.25">
      <c r="B31" s="9" t="s">
        <v>29</v>
      </c>
      <c r="C31" s="9">
        <f>SUM(C27:C29)</f>
        <v>800</v>
      </c>
      <c r="D31" s="16">
        <f>G6/C5</f>
        <v>0.2</v>
      </c>
      <c r="E31" s="9">
        <v>0</v>
      </c>
      <c r="F31" s="9" t="s">
        <v>25</v>
      </c>
      <c r="G31">
        <v>40</v>
      </c>
      <c r="H31" s="22">
        <f t="shared" si="3"/>
        <v>261928.54646062086</v>
      </c>
      <c r="I31" s="1">
        <f t="shared" si="1"/>
        <v>7200</v>
      </c>
      <c r="J31" s="21">
        <v>1.07</v>
      </c>
      <c r="K31" s="8">
        <f t="shared" si="2"/>
        <v>287967.54471286433</v>
      </c>
      <c r="L31" s="1"/>
    </row>
    <row r="32" spans="2:12" x14ac:dyDescent="0.25">
      <c r="G32">
        <v>41</v>
      </c>
      <c r="H32" s="22">
        <f t="shared" si="3"/>
        <v>287967.54471286433</v>
      </c>
      <c r="I32" s="1">
        <f t="shared" si="1"/>
        <v>7200</v>
      </c>
      <c r="J32" s="21">
        <v>1.07</v>
      </c>
      <c r="K32" s="8">
        <f t="shared" si="2"/>
        <v>315829.27284276485</v>
      </c>
      <c r="L32" s="1"/>
    </row>
    <row r="33" spans="2:12" x14ac:dyDescent="0.25">
      <c r="B33" s="5" t="s">
        <v>26</v>
      </c>
      <c r="C33" s="18">
        <f>C5-C17-C24-C31</f>
        <v>0</v>
      </c>
      <c r="G33">
        <v>42</v>
      </c>
      <c r="H33" s="22">
        <f t="shared" si="3"/>
        <v>315829.27284276485</v>
      </c>
      <c r="I33" s="1">
        <f t="shared" si="1"/>
        <v>7200</v>
      </c>
      <c r="J33" s="21">
        <v>1.07</v>
      </c>
      <c r="K33" s="8">
        <f t="shared" si="2"/>
        <v>345641.32194175839</v>
      </c>
      <c r="L33" s="1"/>
    </row>
    <row r="34" spans="2:12" x14ac:dyDescent="0.25">
      <c r="G34">
        <v>43</v>
      </c>
      <c r="H34" s="22">
        <f t="shared" si="3"/>
        <v>345641.32194175839</v>
      </c>
      <c r="I34" s="1">
        <f t="shared" si="1"/>
        <v>7200</v>
      </c>
      <c r="J34" s="21">
        <v>1.07</v>
      </c>
      <c r="K34" s="8">
        <f t="shared" si="2"/>
        <v>377540.2144776815</v>
      </c>
      <c r="L34" s="1"/>
    </row>
    <row r="35" spans="2:12" x14ac:dyDescent="0.25">
      <c r="G35">
        <v>44</v>
      </c>
      <c r="H35" s="22">
        <f t="shared" si="3"/>
        <v>377540.2144776815</v>
      </c>
      <c r="I35" s="1">
        <f t="shared" si="1"/>
        <v>7200</v>
      </c>
      <c r="J35" s="21">
        <v>1.07</v>
      </c>
      <c r="K35" s="8">
        <f t="shared" si="2"/>
        <v>411672.0294911192</v>
      </c>
      <c r="L35" s="1"/>
    </row>
    <row r="36" spans="2:12" x14ac:dyDescent="0.25">
      <c r="G36">
        <v>45</v>
      </c>
      <c r="H36" s="22">
        <f t="shared" si="3"/>
        <v>411672.0294911192</v>
      </c>
      <c r="I36" s="1">
        <f t="shared" si="1"/>
        <v>7200</v>
      </c>
      <c r="J36" s="21">
        <v>1.07</v>
      </c>
      <c r="K36" s="8">
        <f t="shared" si="2"/>
        <v>448193.07155549759</v>
      </c>
      <c r="L36" s="1"/>
    </row>
    <row r="37" spans="2:12" x14ac:dyDescent="0.25">
      <c r="G37">
        <v>46</v>
      </c>
      <c r="H37" s="22">
        <f t="shared" si="3"/>
        <v>448193.07155549759</v>
      </c>
      <c r="I37" s="1">
        <f t="shared" si="1"/>
        <v>7200</v>
      </c>
      <c r="J37" s="21">
        <v>1.07</v>
      </c>
      <c r="K37" s="8">
        <f t="shared" si="2"/>
        <v>487270.58656438242</v>
      </c>
      <c r="L37" s="1"/>
    </row>
    <row r="38" spans="2:12" x14ac:dyDescent="0.25">
      <c r="G38">
        <v>47</v>
      </c>
      <c r="H38" s="22">
        <f t="shared" si="3"/>
        <v>487270.58656438242</v>
      </c>
      <c r="I38" s="1">
        <f t="shared" si="1"/>
        <v>7200</v>
      </c>
      <c r="J38" s="21">
        <v>1.07</v>
      </c>
      <c r="K38" s="8">
        <f t="shared" si="2"/>
        <v>529083.52762388927</v>
      </c>
      <c r="L38" s="1"/>
    </row>
    <row r="39" spans="2:12" x14ac:dyDescent="0.25">
      <c r="G39">
        <v>48</v>
      </c>
      <c r="H39" s="22">
        <f t="shared" si="3"/>
        <v>529083.52762388927</v>
      </c>
      <c r="I39" s="1">
        <f t="shared" si="1"/>
        <v>7200</v>
      </c>
      <c r="J39" s="21">
        <v>1.07</v>
      </c>
      <c r="K39" s="8">
        <f t="shared" si="2"/>
        <v>573823.37455756159</v>
      </c>
      <c r="L39" s="1"/>
    </row>
    <row r="40" spans="2:12" x14ac:dyDescent="0.25">
      <c r="G40">
        <v>49</v>
      </c>
      <c r="H40" s="22">
        <f t="shared" si="3"/>
        <v>573823.37455756159</v>
      </c>
      <c r="I40" s="1">
        <f t="shared" si="1"/>
        <v>7200</v>
      </c>
      <c r="J40" s="21">
        <v>1.07</v>
      </c>
      <c r="K40" s="8">
        <f t="shared" si="2"/>
        <v>621695.01077659091</v>
      </c>
      <c r="L40" s="1"/>
    </row>
    <row r="41" spans="2:12" x14ac:dyDescent="0.25">
      <c r="G41">
        <v>50</v>
      </c>
      <c r="H41" s="22">
        <f t="shared" si="3"/>
        <v>621695.01077659091</v>
      </c>
      <c r="I41" s="1">
        <f t="shared" si="1"/>
        <v>7200</v>
      </c>
      <c r="J41" s="21">
        <v>1.07</v>
      </c>
      <c r="K41" s="8">
        <f t="shared" si="2"/>
        <v>672917.66153095232</v>
      </c>
      <c r="L41" s="1"/>
    </row>
    <row r="42" spans="2:12" x14ac:dyDescent="0.25">
      <c r="G42">
        <v>51</v>
      </c>
      <c r="H42" s="22">
        <f t="shared" si="3"/>
        <v>672917.66153095232</v>
      </c>
      <c r="I42" s="1">
        <f t="shared" si="1"/>
        <v>7200</v>
      </c>
      <c r="J42" s="21">
        <v>1.07</v>
      </c>
      <c r="K42" s="8">
        <f t="shared" si="2"/>
        <v>727725.89783811907</v>
      </c>
      <c r="L42" s="1"/>
    </row>
    <row r="43" spans="2:12" x14ac:dyDescent="0.25">
      <c r="G43">
        <v>52</v>
      </c>
      <c r="H43" s="22">
        <f t="shared" si="3"/>
        <v>727725.89783811907</v>
      </c>
      <c r="I43" s="1">
        <f t="shared" si="1"/>
        <v>7200</v>
      </c>
      <c r="J43" s="21">
        <v>1.07</v>
      </c>
      <c r="K43" s="8">
        <f t="shared" si="2"/>
        <v>786370.7106867875</v>
      </c>
      <c r="L43" s="1"/>
    </row>
    <row r="44" spans="2:12" x14ac:dyDescent="0.25">
      <c r="G44">
        <v>53</v>
      </c>
      <c r="H44" s="22">
        <f t="shared" si="3"/>
        <v>786370.7106867875</v>
      </c>
      <c r="I44" s="1">
        <f t="shared" si="1"/>
        <v>7200</v>
      </c>
      <c r="J44" s="21">
        <v>1.07</v>
      </c>
      <c r="K44" s="8">
        <f t="shared" si="2"/>
        <v>849120.66043486272</v>
      </c>
      <c r="L44" s="1"/>
    </row>
    <row r="45" spans="2:12" x14ac:dyDescent="0.25">
      <c r="G45">
        <v>54</v>
      </c>
      <c r="H45" s="22">
        <f t="shared" si="3"/>
        <v>849120.66043486272</v>
      </c>
      <c r="I45" s="1">
        <f t="shared" si="1"/>
        <v>7200</v>
      </c>
      <c r="J45" s="21">
        <v>1.07</v>
      </c>
      <c r="K45" s="8">
        <f t="shared" si="2"/>
        <v>916263.10666530312</v>
      </c>
      <c r="L45" s="1"/>
    </row>
    <row r="46" spans="2:12" x14ac:dyDescent="0.25">
      <c r="G46">
        <v>55</v>
      </c>
      <c r="H46" s="22">
        <f t="shared" si="3"/>
        <v>916263.10666530312</v>
      </c>
      <c r="I46" s="1">
        <f t="shared" si="1"/>
        <v>7200</v>
      </c>
      <c r="J46" s="21">
        <v>1.07</v>
      </c>
      <c r="K46" s="8">
        <f t="shared" si="2"/>
        <v>988105.52413187444</v>
      </c>
      <c r="L46" s="1"/>
    </row>
    <row r="47" spans="2:12" x14ac:dyDescent="0.25">
      <c r="G47">
        <v>56</v>
      </c>
      <c r="H47" s="22">
        <f t="shared" si="3"/>
        <v>988105.52413187444</v>
      </c>
      <c r="I47" s="1">
        <f t="shared" si="1"/>
        <v>7200</v>
      </c>
      <c r="J47" s="21">
        <v>1.07</v>
      </c>
      <c r="K47" s="8">
        <f t="shared" si="2"/>
        <v>1064976.9108211058</v>
      </c>
      <c r="L47" s="1"/>
    </row>
    <row r="48" spans="2:12" x14ac:dyDescent="0.25">
      <c r="G48">
        <v>57</v>
      </c>
      <c r="H48" s="22">
        <f t="shared" si="3"/>
        <v>1064976.9108211058</v>
      </c>
      <c r="I48" s="1">
        <f t="shared" si="1"/>
        <v>7200</v>
      </c>
      <c r="J48" s="21">
        <v>1.07</v>
      </c>
      <c r="K48" s="8">
        <f t="shared" si="2"/>
        <v>1147229.2945785832</v>
      </c>
      <c r="L48" s="1"/>
    </row>
    <row r="49" spans="7:12" x14ac:dyDescent="0.25">
      <c r="G49">
        <v>58</v>
      </c>
      <c r="H49" s="22">
        <f t="shared" si="3"/>
        <v>1147229.2945785832</v>
      </c>
      <c r="I49" s="1">
        <f t="shared" si="1"/>
        <v>7200</v>
      </c>
      <c r="J49" s="21">
        <v>1.07</v>
      </c>
      <c r="K49" s="8">
        <f t="shared" si="2"/>
        <v>1235239.3451990841</v>
      </c>
      <c r="L49" s="1"/>
    </row>
    <row r="50" spans="7:12" x14ac:dyDescent="0.25">
      <c r="G50">
        <v>59</v>
      </c>
      <c r="H50" s="22">
        <f t="shared" si="3"/>
        <v>1235239.3451990841</v>
      </c>
      <c r="I50" s="1">
        <f t="shared" si="1"/>
        <v>7200</v>
      </c>
      <c r="J50" s="21">
        <v>1.07</v>
      </c>
      <c r="K50" s="8">
        <f t="shared" si="2"/>
        <v>1329410.0993630202</v>
      </c>
      <c r="L50" s="1"/>
    </row>
    <row r="51" spans="7:12" x14ac:dyDescent="0.25">
      <c r="G51">
        <v>60</v>
      </c>
      <c r="H51" s="22">
        <f t="shared" si="3"/>
        <v>1329410.0993630202</v>
      </c>
      <c r="I51" s="1">
        <f t="shared" si="1"/>
        <v>7200</v>
      </c>
      <c r="J51" s="21">
        <v>1.07</v>
      </c>
      <c r="K51" s="8">
        <f t="shared" si="2"/>
        <v>1430172.8063184316</v>
      </c>
      <c r="L51" s="1"/>
    </row>
    <row r="52" spans="7:12" x14ac:dyDescent="0.25">
      <c r="G52">
        <v>61</v>
      </c>
      <c r="H52" s="22">
        <f t="shared" si="3"/>
        <v>1430172.8063184316</v>
      </c>
      <c r="I52" s="1">
        <f t="shared" si="1"/>
        <v>7200</v>
      </c>
      <c r="J52" s="21">
        <v>1.07</v>
      </c>
      <c r="K52" s="8">
        <f t="shared" si="2"/>
        <v>1537988.902760722</v>
      </c>
      <c r="L52" s="1"/>
    </row>
    <row r="53" spans="7:12" x14ac:dyDescent="0.25">
      <c r="G53">
        <v>62</v>
      </c>
      <c r="H53" s="22">
        <f t="shared" si="3"/>
        <v>1537988.902760722</v>
      </c>
      <c r="I53" s="1">
        <f t="shared" si="1"/>
        <v>7200</v>
      </c>
      <c r="J53" s="21">
        <v>1.07</v>
      </c>
      <c r="K53" s="8">
        <f t="shared" si="2"/>
        <v>1653352.1259539726</v>
      </c>
      <c r="L53" s="1"/>
    </row>
    <row r="54" spans="7:12" x14ac:dyDescent="0.25">
      <c r="G54">
        <v>63</v>
      </c>
      <c r="H54" s="22">
        <f t="shared" si="3"/>
        <v>1653352.1259539726</v>
      </c>
      <c r="I54" s="1">
        <f t="shared" si="1"/>
        <v>7200</v>
      </c>
      <c r="J54" s="21">
        <v>1.07</v>
      </c>
      <c r="K54" s="8">
        <f t="shared" si="2"/>
        <v>1776790.7747707507</v>
      </c>
      <c r="L54" s="1"/>
    </row>
    <row r="55" spans="7:12" x14ac:dyDescent="0.25">
      <c r="G55">
        <v>64</v>
      </c>
      <c r="H55" s="22">
        <f t="shared" si="3"/>
        <v>1776790.7747707507</v>
      </c>
      <c r="I55" s="1">
        <f t="shared" si="1"/>
        <v>7200</v>
      </c>
      <c r="J55" s="21">
        <v>1.07</v>
      </c>
      <c r="K55" s="8">
        <f t="shared" si="2"/>
        <v>1908870.1290047034</v>
      </c>
      <c r="L55" s="1"/>
    </row>
    <row r="56" spans="7:12" x14ac:dyDescent="0.25">
      <c r="G56">
        <v>65</v>
      </c>
      <c r="H56" s="22">
        <f t="shared" si="3"/>
        <v>1908870.1290047034</v>
      </c>
      <c r="I56" s="1">
        <f t="shared" si="1"/>
        <v>7200</v>
      </c>
      <c r="J56" s="21">
        <v>1.07</v>
      </c>
      <c r="K56" s="8">
        <f t="shared" si="2"/>
        <v>2050195.0380350328</v>
      </c>
      <c r="L56" s="14"/>
    </row>
  </sheetData>
  <mergeCells count="2">
    <mergeCell ref="F2:H2"/>
    <mergeCell ref="H12:L12"/>
  </mergeCells>
  <hyperlinks>
    <hyperlink ref="F9" r:id="rId1" xr:uid="{82AEF432-584D-4AD1-93E3-5BBF39E9806E}"/>
  </hyperlinks>
  <pageMargins left="0.7" right="0.7" top="0.75" bottom="0.75" header="0.3" footer="0.3"/>
  <pageSetup orientation="portrait" r:id="rId2"/>
  <ignoredErrors>
    <ignoredError sqref="C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Nicholson, Luke</dc:creator>
  <cp:lastModifiedBy>Adams, Matthew M.</cp:lastModifiedBy>
  <dcterms:created xsi:type="dcterms:W3CDTF">2024-04-03T18:12:32Z</dcterms:created>
  <dcterms:modified xsi:type="dcterms:W3CDTF">2024-05-14T22:03:27Z</dcterms:modified>
</cp:coreProperties>
</file>